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cheva\Documents\documentos 2015\implementación ley de acceso a la información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52" i="1"/>
  <c r="B45" i="1"/>
  <c r="B41" i="1"/>
  <c r="B40" i="1"/>
  <c r="B28" i="1"/>
  <c r="B9" i="1"/>
  <c r="B7" i="1"/>
  <c r="B26" i="1" s="1"/>
  <c r="B39" i="1" l="1"/>
  <c r="B65" i="1" l="1"/>
  <c r="B66" i="1" s="1"/>
  <c r="B53" i="1"/>
  <c r="B58" i="1" s="1"/>
  <c r="B60" i="1" s="1"/>
  <c r="B63" i="1" s="1"/>
</calcChain>
</file>

<file path=xl/sharedStrings.xml><?xml version="1.0" encoding="utf-8"?>
<sst xmlns="http://schemas.openxmlformats.org/spreadsheetml/2006/main" count="61" uniqueCount="57">
  <si>
    <t>Cifras en millones de COP</t>
  </si>
  <si>
    <t>DESCRIPCIÓN</t>
  </si>
  <si>
    <t>INGRESOS OPERACIONALES</t>
  </si>
  <si>
    <t>VENTA DE BIENES</t>
  </si>
  <si>
    <t>VENTA DE SERVICIOS</t>
  </si>
  <si>
    <t>Ingresos Netos Efectivos</t>
  </si>
  <si>
    <t>Costos de Ventas y Operación Efectivo</t>
  </si>
  <si>
    <t>COSTO DE VENTAS DE BIENES</t>
  </si>
  <si>
    <t>SERVICIOS PERSONALES</t>
  </si>
  <si>
    <t>- Amortización Cálculo Actuarial de Futuras Pensiones</t>
  </si>
  <si>
    <t>GENERALES</t>
  </si>
  <si>
    <t>ARRENDAMIENTOS</t>
  </si>
  <si>
    <t>COSTO DE BIENES Y SERVICIOS PUBLICOS PARA LA VENTA</t>
  </si>
  <si>
    <t>CONTRIBUCIONES Y REGALIAS</t>
  </si>
  <si>
    <t>CONSUMOS INSUMOS DIRECTOS</t>
  </si>
  <si>
    <t>ORDENES Y CONTRATOS DE MANTENIMIENTO Y REPARACIONES</t>
  </si>
  <si>
    <t>HONORARIOS</t>
  </si>
  <si>
    <t>SERVICIOS PUBLICOS</t>
  </si>
  <si>
    <t>OTROS COSTOS DE OPERACION Y MANTENIMIENTO</t>
  </si>
  <si>
    <t>SEGUROS</t>
  </si>
  <si>
    <t>IMPUESTOS</t>
  </si>
  <si>
    <t>ORDENES Y CONTRATOS POR OTROS SERVICIOS</t>
  </si>
  <si>
    <t>Utilidad Bruta efectiva</t>
  </si>
  <si>
    <t>Gastos de Administración Efectivos</t>
  </si>
  <si>
    <t>SUELDOS Y SALARIOS</t>
  </si>
  <si>
    <t>CONTRIBUCIONES IMPUTADAS</t>
  </si>
  <si>
    <t>Amortización Cálculo Actuarial Pensiones Actuales</t>
  </si>
  <si>
    <t>- Amor. Cálculo Actuarial de Cuotas Partes de Pensiones</t>
  </si>
  <si>
    <t>CONTRIBUCIONES EFECTIVAS</t>
  </si>
  <si>
    <t>APORTES AL ICBF</t>
  </si>
  <si>
    <t>GASTOS GENERALES</t>
  </si>
  <si>
    <t>IMPUESTOS CONTRIBUCIONES Y TASAS</t>
  </si>
  <si>
    <t>EBITDA</t>
  </si>
  <si>
    <t>DEPRECIACIÓN, AMORTIZ. Y AGOTAMIENTO</t>
  </si>
  <si>
    <t>DEPRECIACIÓN, AMORTIZ. Y AGOTAMIENTO - COSTO</t>
  </si>
  <si>
    <t>Depreciación</t>
  </si>
  <si>
    <t>Amortización y Diferidos</t>
  </si>
  <si>
    <t>Agotamiento</t>
  </si>
  <si>
    <t>DEPRECIACIÓN, AMORTIZ., PROVI. Y AGOTAM. - GASTO</t>
  </si>
  <si>
    <t>Provisión deudas malas</t>
  </si>
  <si>
    <t>Provisión Subsidios</t>
  </si>
  <si>
    <t>Provis.ppdades,planta y equipo</t>
  </si>
  <si>
    <t>Otras Provisiones Operativas</t>
  </si>
  <si>
    <t>Cálculo Actuarial</t>
  </si>
  <si>
    <t>Excedente (Déficit) Operacional</t>
  </si>
  <si>
    <t>NO OPERATIVOS</t>
  </si>
  <si>
    <t>Ingresos No Operativos</t>
  </si>
  <si>
    <t>Gastos No Operativos</t>
  </si>
  <si>
    <t>Provision para contingencias</t>
  </si>
  <si>
    <t>Excedente (Déficit) antes de Aj. x Inflación</t>
  </si>
  <si>
    <t>Efecto por Exposición a la Inflación</t>
  </si>
  <si>
    <t>Utilidad Antes de provisión de imporrenta</t>
  </si>
  <si>
    <t>Provisión Impuesto de Renta</t>
  </si>
  <si>
    <t>Provisión Impuesto CREE</t>
  </si>
  <si>
    <t>Excedente (Déficit) del Ejercicio</t>
  </si>
  <si>
    <t>MARGEN EBITDA</t>
  </si>
  <si>
    <t>PRESUPUESTO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</si>
</sst>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5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/>
    </xf>
    <xf numFmtId="0" fontId="5" fillId="0" borderId="1" xfId="4" applyFont="1" applyFill="1" applyBorder="1" applyAlignment="1">
      <alignment horizontal="left" vertical="center" wrapText="1"/>
    </xf>
    <xf numFmtId="3" fontId="4" fillId="3" borderId="1" xfId="3" applyNumberFormat="1" applyFont="1" applyFill="1" applyBorder="1" applyAlignment="1" applyProtection="1">
      <alignment horizontal="left" vertical="center"/>
    </xf>
    <xf numFmtId="0" fontId="5" fillId="0" borderId="1" xfId="4" quotePrefix="1" applyFont="1" applyFill="1" applyBorder="1" applyAlignment="1">
      <alignment horizontal="left" vertical="center" wrapText="1"/>
    </xf>
    <xf numFmtId="0" fontId="4" fillId="3" borderId="1" xfId="4" applyFont="1" applyFill="1" applyBorder="1" applyAlignment="1" applyProtection="1">
      <alignment horizontal="left" vertical="center"/>
    </xf>
    <xf numFmtId="0" fontId="6" fillId="0" borderId="1" xfId="3" applyFont="1" applyFill="1" applyBorder="1" applyAlignment="1" applyProtection="1">
      <alignment horizontal="left" vertical="center"/>
    </xf>
    <xf numFmtId="3" fontId="4" fillId="0" borderId="1" xfId="3" applyNumberFormat="1" applyFont="1" applyFill="1" applyBorder="1" applyAlignment="1" applyProtection="1">
      <alignment horizontal="left" vertical="center"/>
    </xf>
    <xf numFmtId="3" fontId="6" fillId="0" borderId="1" xfId="3" applyNumberFormat="1" applyFont="1" applyFill="1" applyBorder="1" applyAlignment="1" applyProtection="1">
      <alignment horizontal="left" vertical="center"/>
    </xf>
    <xf numFmtId="0" fontId="5" fillId="0" borderId="1" xfId="5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wrapText="1"/>
    </xf>
    <xf numFmtId="3" fontId="5" fillId="0" borderId="1" xfId="4" applyNumberFormat="1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 applyProtection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4" fillId="3" borderId="1" xfId="4" applyNumberFormat="1" applyFont="1" applyFill="1" applyBorder="1" applyAlignment="1" applyProtection="1">
      <alignment horizontal="right" vertical="center"/>
    </xf>
    <xf numFmtId="3" fontId="4" fillId="0" borderId="1" xfId="1" applyNumberFormat="1" applyFont="1" applyFill="1" applyBorder="1" applyAlignment="1" applyProtection="1">
      <alignment horizontal="right" vertical="center"/>
    </xf>
    <xf numFmtId="3" fontId="2" fillId="0" borderId="1" xfId="1" applyNumberFormat="1" applyFont="1" applyFill="1" applyBorder="1" applyAlignment="1">
      <alignment horizontal="right" vertical="center" wrapText="1"/>
    </xf>
    <xf numFmtId="3" fontId="4" fillId="0" borderId="1" xfId="3" applyNumberFormat="1" applyFont="1" applyFill="1" applyBorder="1" applyAlignment="1" applyProtection="1">
      <alignment horizontal="right" vertical="center"/>
    </xf>
    <xf numFmtId="3" fontId="6" fillId="0" borderId="1" xfId="3" applyNumberFormat="1" applyFont="1" applyFill="1" applyBorder="1" applyAlignment="1" applyProtection="1">
      <alignment horizontal="right" vertical="center"/>
    </xf>
    <xf numFmtId="3" fontId="5" fillId="0" borderId="1" xfId="5" applyNumberFormat="1" applyFont="1" applyBorder="1" applyAlignment="1">
      <alignment horizontal="right" vertical="center"/>
    </xf>
    <xf numFmtId="3" fontId="2" fillId="0" borderId="1" xfId="5" applyNumberFormat="1" applyFont="1" applyBorder="1" applyAlignment="1">
      <alignment horizontal="right" vertical="center"/>
    </xf>
    <xf numFmtId="10" fontId="2" fillId="0" borderId="1" xfId="2" applyNumberFormat="1" applyFont="1" applyBorder="1" applyAlignment="1">
      <alignment horizontal="right" vertical="center"/>
    </xf>
  </cellXfs>
  <cellStyles count="6">
    <cellStyle name="Millares" xfId="1" builtinId="3"/>
    <cellStyle name="Normal" xfId="0" builtinId="0"/>
    <cellStyle name="Normal 2" xfId="4"/>
    <cellStyle name="Normal 62" xfId="5"/>
    <cellStyle name="Normal_Formatos Info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abSelected="1" workbookViewId="0">
      <selection activeCell="B1" sqref="B1:B66"/>
    </sheetView>
  </sheetViews>
  <sheetFormatPr baseColWidth="10" defaultRowHeight="15" x14ac:dyDescent="0.25"/>
  <cols>
    <col min="1" max="1" width="61.28515625" customWidth="1"/>
    <col min="2" max="2" width="25.7109375" customWidth="1"/>
  </cols>
  <sheetData>
    <row r="1" spans="1:2" x14ac:dyDescent="0.25">
      <c r="A1" s="1" t="s">
        <v>0</v>
      </c>
      <c r="B1" s="13" t="s">
        <v>56</v>
      </c>
    </row>
    <row r="2" spans="1:2" x14ac:dyDescent="0.25">
      <c r="A2" s="2" t="s">
        <v>1</v>
      </c>
      <c r="B2" s="13"/>
    </row>
    <row r="3" spans="1:2" x14ac:dyDescent="0.25">
      <c r="A3" s="3" t="s">
        <v>2</v>
      </c>
      <c r="B3" s="14"/>
    </row>
    <row r="4" spans="1:2" x14ac:dyDescent="0.25">
      <c r="A4" s="4" t="s">
        <v>3</v>
      </c>
      <c r="B4" s="15">
        <v>846.85369600000001</v>
      </c>
    </row>
    <row r="5" spans="1:2" x14ac:dyDescent="0.25">
      <c r="A5" s="4" t="s">
        <v>4</v>
      </c>
      <c r="B5" s="15">
        <v>549035.85597300006</v>
      </c>
    </row>
    <row r="6" spans="1:2" x14ac:dyDescent="0.25">
      <c r="A6" s="4"/>
      <c r="B6" s="16"/>
    </row>
    <row r="7" spans="1:2" x14ac:dyDescent="0.25">
      <c r="A7" s="5" t="s">
        <v>5</v>
      </c>
      <c r="B7" s="17">
        <f>B4+B5</f>
        <v>549882.709669</v>
      </c>
    </row>
    <row r="8" spans="1:2" x14ac:dyDescent="0.25">
      <c r="A8" s="4"/>
      <c r="B8" s="16"/>
    </row>
    <row r="9" spans="1:2" x14ac:dyDescent="0.25">
      <c r="A9" s="5" t="s">
        <v>6</v>
      </c>
      <c r="B9" s="17">
        <f>SUM(B10:B24)</f>
        <v>356634.20257600007</v>
      </c>
    </row>
    <row r="10" spans="1:2" x14ac:dyDescent="0.25">
      <c r="A10" s="4" t="s">
        <v>7</v>
      </c>
      <c r="B10" s="18">
        <v>765.42327599999999</v>
      </c>
    </row>
    <row r="11" spans="1:2" x14ac:dyDescent="0.25">
      <c r="A11" s="4" t="s">
        <v>8</v>
      </c>
      <c r="B11" s="18">
        <v>42608.353235000002</v>
      </c>
    </row>
    <row r="12" spans="1:2" x14ac:dyDescent="0.25">
      <c r="A12" s="6" t="s">
        <v>9</v>
      </c>
      <c r="B12" s="18">
        <v>0</v>
      </c>
    </row>
    <row r="13" spans="1:2" x14ac:dyDescent="0.25">
      <c r="A13" s="4" t="s">
        <v>10</v>
      </c>
      <c r="B13" s="18">
        <v>13245.003771</v>
      </c>
    </row>
    <row r="14" spans="1:2" x14ac:dyDescent="0.25">
      <c r="A14" s="4" t="s">
        <v>11</v>
      </c>
      <c r="B14" s="18">
        <v>2196.9413260000001</v>
      </c>
    </row>
    <row r="15" spans="1:2" x14ac:dyDescent="0.25">
      <c r="A15" s="4" t="s">
        <v>12</v>
      </c>
      <c r="B15" s="18">
        <v>213307.313727</v>
      </c>
    </row>
    <row r="16" spans="1:2" x14ac:dyDescent="0.25">
      <c r="A16" s="4" t="s">
        <v>13</v>
      </c>
      <c r="B16" s="18">
        <v>5327.31988</v>
      </c>
    </row>
    <row r="17" spans="1:2" x14ac:dyDescent="0.25">
      <c r="A17" s="4" t="s">
        <v>14</v>
      </c>
      <c r="B17" s="18">
        <v>4179.5729840000004</v>
      </c>
    </row>
    <row r="18" spans="1:2" x14ac:dyDescent="0.25">
      <c r="A18" s="4" t="s">
        <v>15</v>
      </c>
      <c r="B18" s="18">
        <v>27270.754787999998</v>
      </c>
    </row>
    <row r="19" spans="1:2" x14ac:dyDescent="0.25">
      <c r="A19" s="4" t="s">
        <v>16</v>
      </c>
      <c r="B19" s="18">
        <v>10265.539143</v>
      </c>
    </row>
    <row r="20" spans="1:2" x14ac:dyDescent="0.25">
      <c r="A20" s="4" t="s">
        <v>17</v>
      </c>
      <c r="B20" s="18">
        <v>2434.4756910000001</v>
      </c>
    </row>
    <row r="21" spans="1:2" x14ac:dyDescent="0.25">
      <c r="A21" s="4" t="s">
        <v>18</v>
      </c>
      <c r="B21" s="18">
        <v>6862.8748539999997</v>
      </c>
    </row>
    <row r="22" spans="1:2" x14ac:dyDescent="0.25">
      <c r="A22" s="4" t="s">
        <v>19</v>
      </c>
      <c r="B22" s="18">
        <v>8248.6009419999991</v>
      </c>
    </row>
    <row r="23" spans="1:2" x14ac:dyDescent="0.25">
      <c r="A23" s="4" t="s">
        <v>20</v>
      </c>
      <c r="B23" s="18">
        <v>1462.9489000000001</v>
      </c>
    </row>
    <row r="24" spans="1:2" x14ac:dyDescent="0.25">
      <c r="A24" s="4" t="s">
        <v>21</v>
      </c>
      <c r="B24" s="18">
        <v>18459.080059</v>
      </c>
    </row>
    <row r="25" spans="1:2" x14ac:dyDescent="0.25">
      <c r="A25" s="4"/>
      <c r="B25" s="16"/>
    </row>
    <row r="26" spans="1:2" x14ac:dyDescent="0.25">
      <c r="A26" s="7" t="s">
        <v>22</v>
      </c>
      <c r="B26" s="19">
        <f>B7-B9</f>
        <v>193248.50709299993</v>
      </c>
    </row>
    <row r="27" spans="1:2" x14ac:dyDescent="0.25">
      <c r="A27" s="4"/>
      <c r="B27" s="16"/>
    </row>
    <row r="28" spans="1:2" x14ac:dyDescent="0.25">
      <c r="A28" s="5" t="s">
        <v>23</v>
      </c>
      <c r="B28" s="17">
        <f>SUM(B29:B37)</f>
        <v>48193.353185999993</v>
      </c>
    </row>
    <row r="29" spans="1:2" x14ac:dyDescent="0.25">
      <c r="A29" s="4" t="s">
        <v>24</v>
      </c>
      <c r="B29" s="18">
        <v>15962.751606</v>
      </c>
    </row>
    <row r="30" spans="1:2" x14ac:dyDescent="0.25">
      <c r="A30" s="4" t="s">
        <v>25</v>
      </c>
      <c r="B30" s="18">
        <v>0</v>
      </c>
    </row>
    <row r="31" spans="1:2" x14ac:dyDescent="0.25">
      <c r="A31" s="6" t="s">
        <v>26</v>
      </c>
      <c r="B31" s="18">
        <v>0</v>
      </c>
    </row>
    <row r="32" spans="1:2" x14ac:dyDescent="0.25">
      <c r="A32" s="6" t="s">
        <v>9</v>
      </c>
      <c r="B32" s="18">
        <v>0</v>
      </c>
    </row>
    <row r="33" spans="1:2" x14ac:dyDescent="0.25">
      <c r="A33" s="6" t="s">
        <v>27</v>
      </c>
      <c r="B33" s="18">
        <v>0</v>
      </c>
    </row>
    <row r="34" spans="1:2" x14ac:dyDescent="0.25">
      <c r="A34" s="4" t="s">
        <v>28</v>
      </c>
      <c r="B34" s="18">
        <v>3320.822388</v>
      </c>
    </row>
    <row r="35" spans="1:2" x14ac:dyDescent="0.25">
      <c r="A35" s="4" t="s">
        <v>29</v>
      </c>
      <c r="B35" s="18">
        <v>61.306784</v>
      </c>
    </row>
    <row r="36" spans="1:2" x14ac:dyDescent="0.25">
      <c r="A36" s="4" t="s">
        <v>30</v>
      </c>
      <c r="B36" s="18">
        <v>20779.872839</v>
      </c>
    </row>
    <row r="37" spans="1:2" x14ac:dyDescent="0.25">
      <c r="A37" s="4" t="s">
        <v>31</v>
      </c>
      <c r="B37" s="18">
        <v>8068.599569</v>
      </c>
    </row>
    <row r="38" spans="1:2" x14ac:dyDescent="0.25">
      <c r="A38" s="4"/>
      <c r="B38" s="16"/>
    </row>
    <row r="39" spans="1:2" x14ac:dyDescent="0.25">
      <c r="A39" s="7" t="s">
        <v>32</v>
      </c>
      <c r="B39" s="19">
        <f>B7-B9-B28</f>
        <v>145055.15390699994</v>
      </c>
    </row>
    <row r="40" spans="1:2" x14ac:dyDescent="0.25">
      <c r="A40" s="3" t="s">
        <v>33</v>
      </c>
      <c r="B40" s="20">
        <f>B41+B45</f>
        <v>21760.475376000002</v>
      </c>
    </row>
    <row r="41" spans="1:2" x14ac:dyDescent="0.25">
      <c r="A41" s="3" t="s">
        <v>34</v>
      </c>
      <c r="B41" s="20">
        <f>SUM(B42:B44)</f>
        <v>20895.161628000002</v>
      </c>
    </row>
    <row r="42" spans="1:2" x14ac:dyDescent="0.25">
      <c r="A42" s="8" t="s">
        <v>35</v>
      </c>
      <c r="B42" s="21">
        <v>20895.161628000002</v>
      </c>
    </row>
    <row r="43" spans="1:2" x14ac:dyDescent="0.25">
      <c r="A43" s="8" t="s">
        <v>36</v>
      </c>
      <c r="B43" s="18">
        <v>0</v>
      </c>
    </row>
    <row r="44" spans="1:2" x14ac:dyDescent="0.25">
      <c r="A44" s="8" t="s">
        <v>37</v>
      </c>
      <c r="B44" s="18">
        <v>0</v>
      </c>
    </row>
    <row r="45" spans="1:2" x14ac:dyDescent="0.25">
      <c r="A45" s="3" t="s">
        <v>38</v>
      </c>
      <c r="B45" s="22">
        <f>SUM(B46:B51)</f>
        <v>865.31374800000003</v>
      </c>
    </row>
    <row r="46" spans="1:2" x14ac:dyDescent="0.25">
      <c r="A46" s="8" t="s">
        <v>35</v>
      </c>
      <c r="B46" s="18">
        <v>865.31374800000003</v>
      </c>
    </row>
    <row r="47" spans="1:2" x14ac:dyDescent="0.25">
      <c r="A47" s="8" t="s">
        <v>36</v>
      </c>
      <c r="B47" s="18">
        <v>0</v>
      </c>
    </row>
    <row r="48" spans="1:2" x14ac:dyDescent="0.25">
      <c r="A48" s="8" t="s">
        <v>39</v>
      </c>
      <c r="B48" s="18">
        <v>0</v>
      </c>
    </row>
    <row r="49" spans="1:2" x14ac:dyDescent="0.25">
      <c r="A49" s="8" t="s">
        <v>40</v>
      </c>
      <c r="B49" s="18">
        <v>0</v>
      </c>
    </row>
    <row r="50" spans="1:2" x14ac:dyDescent="0.25">
      <c r="A50" s="8" t="s">
        <v>41</v>
      </c>
      <c r="B50" s="18">
        <v>0</v>
      </c>
    </row>
    <row r="51" spans="1:2" x14ac:dyDescent="0.25">
      <c r="A51" s="8" t="s">
        <v>42</v>
      </c>
      <c r="B51" s="18">
        <v>0</v>
      </c>
    </row>
    <row r="52" spans="1:2" x14ac:dyDescent="0.25">
      <c r="A52" s="8" t="s">
        <v>43</v>
      </c>
      <c r="B52" s="23">
        <f>B12+B31+B32+B33</f>
        <v>0</v>
      </c>
    </row>
    <row r="53" spans="1:2" x14ac:dyDescent="0.25">
      <c r="A53" s="7" t="s">
        <v>44</v>
      </c>
      <c r="B53" s="19">
        <f>B39-B40-B52</f>
        <v>123294.67853099994</v>
      </c>
    </row>
    <row r="54" spans="1:2" x14ac:dyDescent="0.25">
      <c r="A54" s="9" t="s">
        <v>45</v>
      </c>
      <c r="B54" s="22">
        <f>B55-B56-B57</f>
        <v>-10191.473084000001</v>
      </c>
    </row>
    <row r="55" spans="1:2" x14ac:dyDescent="0.25">
      <c r="A55" s="10" t="s">
        <v>46</v>
      </c>
      <c r="B55" s="18">
        <v>8212.2421560000003</v>
      </c>
    </row>
    <row r="56" spans="1:2" x14ac:dyDescent="0.25">
      <c r="A56" s="10" t="s">
        <v>47</v>
      </c>
      <c r="B56" s="18">
        <v>18403.715240000001</v>
      </c>
    </row>
    <row r="57" spans="1:2" x14ac:dyDescent="0.25">
      <c r="A57" s="10" t="s">
        <v>48</v>
      </c>
      <c r="B57" s="18">
        <v>0</v>
      </c>
    </row>
    <row r="58" spans="1:2" x14ac:dyDescent="0.25">
      <c r="A58" s="7" t="s">
        <v>49</v>
      </c>
      <c r="B58" s="19">
        <f>B53+B54</f>
        <v>113103.20544699994</v>
      </c>
    </row>
    <row r="59" spans="1:2" x14ac:dyDescent="0.25">
      <c r="A59" s="10" t="s">
        <v>50</v>
      </c>
      <c r="B59" s="23"/>
    </row>
    <row r="60" spans="1:2" x14ac:dyDescent="0.25">
      <c r="A60" s="7" t="s">
        <v>51</v>
      </c>
      <c r="B60" s="19">
        <f>B58</f>
        <v>113103.20544699994</v>
      </c>
    </row>
    <row r="61" spans="1:2" x14ac:dyDescent="0.25">
      <c r="A61" s="10" t="s">
        <v>52</v>
      </c>
      <c r="B61" s="18">
        <v>24589.472664000001</v>
      </c>
    </row>
    <row r="62" spans="1:2" x14ac:dyDescent="0.25">
      <c r="A62" s="10" t="s">
        <v>53</v>
      </c>
      <c r="B62" s="18">
        <v>7976.3832000000002</v>
      </c>
    </row>
    <row r="63" spans="1:2" x14ac:dyDescent="0.25">
      <c r="A63" s="7" t="s">
        <v>54</v>
      </c>
      <c r="B63" s="19">
        <f>B60-B61-B62</f>
        <v>80537.349582999945</v>
      </c>
    </row>
    <row r="64" spans="1:2" x14ac:dyDescent="0.25">
      <c r="A64" s="11"/>
      <c r="B64" s="24"/>
    </row>
    <row r="65" spans="1:2" x14ac:dyDescent="0.25">
      <c r="A65" s="12" t="s">
        <v>32</v>
      </c>
      <c r="B65" s="25">
        <f>B39</f>
        <v>145055.15390699994</v>
      </c>
    </row>
    <row r="66" spans="1:2" x14ac:dyDescent="0.25">
      <c r="A66" s="12" t="s">
        <v>55</v>
      </c>
      <c r="B66" s="26">
        <f>B65/B7</f>
        <v>0.26379289866072603</v>
      </c>
    </row>
  </sheetData>
  <mergeCells count="1"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Grupo EPM</dc:creator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my_tag_name">
    <vt:lpwstr>MetaClean sync </vt:lpwstr>
  </property>
</Properties>
</file>